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pca.state.mn.us\sdrive\Public\Trojan_Mike.MT\Manual\contracts\Master contract 2\TetraTech\"/>
    </mc:Choice>
  </mc:AlternateContent>
  <xr:revisionPtr revIDLastSave="0" documentId="13_ncr:1_{AEADBE24-C898-481F-86A5-B42E6BA9DA8D}" xr6:coauthVersionLast="47" xr6:coauthVersionMax="47" xr10:uidLastSave="{00000000-0000-0000-0000-000000000000}"/>
  <bookViews>
    <workbookView xWindow="-120" yWindow="-120" windowWidth="29040" windowHeight="15840" activeTab="1" xr2:uid="{2D4D3736-DB91-4D17-AB60-F1921D14FCED}"/>
  </bookViews>
  <sheets>
    <sheet name="Readme" sheetId="2" r:id="rId1"/>
    <sheet name="Calculator"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9" i="1" l="1"/>
  <c r="B39" i="1"/>
  <c r="C38" i="1"/>
  <c r="B38" i="1"/>
  <c r="C37" i="1"/>
  <c r="B37" i="1"/>
  <c r="C36" i="1"/>
  <c r="B36" i="1"/>
  <c r="C35" i="1"/>
  <c r="B35" i="1"/>
  <c r="C34" i="1"/>
  <c r="B34" i="1"/>
  <c r="C33" i="1"/>
  <c r="B33" i="1"/>
  <c r="C32" i="1"/>
  <c r="B32" i="1"/>
  <c r="C31" i="1"/>
  <c r="B31" i="1"/>
  <c r="C30" i="1"/>
  <c r="B30" i="1"/>
  <c r="C29" i="1"/>
  <c r="B29" i="1"/>
  <c r="G10" i="1" l="1"/>
  <c r="F10" i="1"/>
  <c r="C20" i="1"/>
  <c r="E20" i="1" s="1"/>
  <c r="C19" i="1"/>
  <c r="E19" i="1" s="1"/>
  <c r="C18" i="1"/>
  <c r="E18" i="1" s="1"/>
  <c r="C17" i="1"/>
  <c r="C16" i="1"/>
  <c r="E16" i="1" s="1"/>
  <c r="C15" i="1"/>
  <c r="E15" i="1" s="1"/>
  <c r="C14" i="1"/>
  <c r="E14" i="1" s="1"/>
  <c r="C13" i="1"/>
  <c r="E13" i="1" s="1"/>
  <c r="C12" i="1"/>
  <c r="E12" i="1" s="1"/>
  <c r="C11" i="1"/>
  <c r="E11" i="1" s="1"/>
  <c r="C10" i="1"/>
  <c r="E10" i="1" s="1"/>
  <c r="E17" i="1"/>
  <c r="B20" i="1"/>
  <c r="D20" i="1" s="1"/>
  <c r="B19" i="1"/>
  <c r="D19" i="1" s="1"/>
  <c r="B18" i="1"/>
  <c r="D18" i="1" s="1"/>
  <c r="B17" i="1"/>
  <c r="D17" i="1" s="1"/>
  <c r="B16" i="1"/>
  <c r="D16" i="1" s="1"/>
  <c r="B15" i="1"/>
  <c r="D15" i="1" s="1"/>
  <c r="B14" i="1"/>
  <c r="D14" i="1" s="1"/>
  <c r="B13" i="1"/>
  <c r="D13" i="1" s="1"/>
  <c r="B12" i="1"/>
  <c r="D12" i="1" s="1"/>
  <c r="B11" i="1"/>
  <c r="D11" i="1" s="1"/>
  <c r="B10" i="1"/>
  <c r="D10" i="1" s="1"/>
  <c r="G13" i="1" l="1"/>
  <c r="F15" i="1"/>
  <c r="F19" i="1"/>
  <c r="G11" i="1"/>
  <c r="G15" i="1"/>
  <c r="G19" i="1"/>
  <c r="F13" i="1"/>
  <c r="F11" i="1"/>
  <c r="G20" i="1"/>
  <c r="F17" i="1"/>
  <c r="G17" i="1"/>
  <c r="F20" i="1"/>
  <c r="F12" i="1"/>
  <c r="F14" i="1"/>
  <c r="F16" i="1"/>
  <c r="F18" i="1"/>
  <c r="G12" i="1"/>
  <c r="G14" i="1"/>
  <c r="G16" i="1"/>
  <c r="G18" i="1"/>
</calcChain>
</file>

<file path=xl/sharedStrings.xml><?xml version="1.0" encoding="utf-8"?>
<sst xmlns="http://schemas.openxmlformats.org/spreadsheetml/2006/main" count="46" uniqueCount="35">
  <si>
    <t>Condition</t>
  </si>
  <si>
    <t>TP</t>
  </si>
  <si>
    <t>Non-fall collection</t>
  </si>
  <si>
    <t>Variable</t>
  </si>
  <si>
    <t>Fall collection</t>
  </si>
  <si>
    <t>Annual P load (lb/ac/yr)</t>
  </si>
  <si>
    <t>Note(s)</t>
  </si>
  <si>
    <t>User should enter their site information</t>
  </si>
  <si>
    <t>This calculator allows you to determine the reductions in annual phosphorus load (lb/acre/year) and reduction in average annual event mean phosphorus concentration in runoff (mg/L)</t>
  </si>
  <si>
    <t>Description of the calculator tab</t>
  </si>
  <si>
    <t>P in dry material collected (lb/lb)</t>
  </si>
  <si>
    <t>Dry mass collected from sweeping (lbs/ac/yr))</t>
  </si>
  <si>
    <t>Dry mass calculations</t>
  </si>
  <si>
    <t>Percent reduction in annual load</t>
  </si>
  <si>
    <t>Annual load (lb/ac/yr)</t>
  </si>
  <si>
    <t>Average annual P event mean concentration (mg/L)</t>
  </si>
  <si>
    <t>Residential default</t>
  </si>
  <si>
    <t>Average annual event mean concentration (mg/L)</t>
  </si>
  <si>
    <r>
      <t xml:space="preserve">* </t>
    </r>
    <r>
      <rPr>
        <b/>
        <sz val="11"/>
        <color rgb="FFFF0000"/>
        <rFont val="Calibri"/>
        <family val="2"/>
        <scheme val="minor"/>
      </rPr>
      <t>Row 3: P in dry material collected (lb/lb) Fall.</t>
    </r>
    <r>
      <rPr>
        <sz val="11"/>
        <color theme="1"/>
        <rFont val="Calibri"/>
        <family val="2"/>
        <scheme val="minor"/>
      </rPr>
      <t xml:space="preserve"> Enter the total phosphorus concentration, in pounds of phosphorus per pound of material collected, for the fall collection period (leaf drop)</t>
    </r>
  </si>
  <si>
    <r>
      <t xml:space="preserve">* </t>
    </r>
    <r>
      <rPr>
        <b/>
        <sz val="11"/>
        <color rgb="FFFF0000"/>
        <rFont val="Calibri"/>
        <family val="2"/>
        <scheme val="minor"/>
      </rPr>
      <t>Row 4: P in dry material collected (lb/lb) Non-fall.</t>
    </r>
    <r>
      <rPr>
        <sz val="11"/>
        <color theme="1"/>
        <rFont val="Calibri"/>
        <family val="2"/>
        <scheme val="minor"/>
      </rPr>
      <t xml:space="preserve">  Enter the total phosphorus concentration, in pounds of phosphorus per pound of material collected, for the non-fall collection period (outside leaf drop)</t>
    </r>
  </si>
  <si>
    <r>
      <t xml:space="preserve">* </t>
    </r>
    <r>
      <rPr>
        <b/>
        <sz val="11"/>
        <color rgb="FFFF0000"/>
        <rFont val="Calibri"/>
        <family val="2"/>
        <scheme val="minor"/>
      </rPr>
      <t>Row 2: Annual P load (lb/ac/yr).</t>
    </r>
    <r>
      <rPr>
        <sz val="11"/>
        <color theme="1"/>
        <rFont val="Calibri"/>
        <family val="2"/>
        <scheme val="minor"/>
      </rPr>
      <t xml:space="preserve"> Enter the annual total phosphorus load in pounds per acre per year. The default is 1.2 lbs/ac/yr for residential land use</t>
    </r>
  </si>
  <si>
    <r>
      <t xml:space="preserve">* </t>
    </r>
    <r>
      <rPr>
        <b/>
        <sz val="11"/>
        <color rgb="FFFF0000"/>
        <rFont val="Calibri"/>
        <family val="2"/>
        <scheme val="minor"/>
      </rPr>
      <t>Row 5: Average annual P event mean concentration (mg/L).</t>
    </r>
    <r>
      <rPr>
        <sz val="11"/>
        <color theme="1"/>
        <rFont val="Calibri"/>
        <family val="2"/>
        <scheme val="minor"/>
      </rPr>
      <t xml:space="preserve"> Average concentration of total phosphorus, in milligrams per liter, in stormwater runoff. See notes below.</t>
    </r>
  </si>
  <si>
    <r>
      <rPr>
        <sz val="11"/>
        <color theme="1"/>
        <rFont val="Calibri"/>
        <family val="2"/>
        <scheme val="minor"/>
      </rPr>
      <t xml:space="preserve">* </t>
    </r>
    <r>
      <rPr>
        <b/>
        <sz val="11"/>
        <color rgb="FFFF0000"/>
        <rFont val="Calibri"/>
        <family val="2"/>
        <scheme val="minor"/>
      </rPr>
      <t>Column A: Dry mass collected from sweeping (lbs/ac/yr))</t>
    </r>
    <r>
      <rPr>
        <sz val="11"/>
        <rFont val="Calibri"/>
        <family val="2"/>
        <scheme val="minor"/>
      </rPr>
      <t>. Enter the dry mass of material collected from sweeping. We suggest keeping the defaults and extrapolating between values. Note the plots are linked to this data.</t>
    </r>
  </si>
  <si>
    <r>
      <t xml:space="preserve">* </t>
    </r>
    <r>
      <rPr>
        <b/>
        <sz val="11"/>
        <color rgb="FFFF0000"/>
        <rFont val="Calibri"/>
        <family val="2"/>
        <scheme val="minor"/>
      </rPr>
      <t>Columns B and C: Annual load.</t>
    </r>
    <r>
      <rPr>
        <sz val="11"/>
        <rFont val="Calibri"/>
        <family val="2"/>
        <scheme val="minor"/>
      </rPr>
      <t xml:space="preserve"> Annual phsophorus load (lb/ac/yr) for a specific dry mass of material removed (lbs) through sweeping, for fall and non-fall collection.</t>
    </r>
  </si>
  <si>
    <r>
      <t xml:space="preserve">* </t>
    </r>
    <r>
      <rPr>
        <b/>
        <sz val="11"/>
        <color rgb="FFFF0000"/>
        <rFont val="Calibri"/>
        <family val="2"/>
        <scheme val="minor"/>
      </rPr>
      <t>Columns D and E: Annual load reduction</t>
    </r>
    <r>
      <rPr>
        <sz val="11"/>
        <color theme="1"/>
        <rFont val="Calibri"/>
        <family val="2"/>
        <scheme val="minor"/>
      </rPr>
      <t>. Reduction in total phosphorus annual load, as a percent, associated with a dry mass of material removed via street sweeping</t>
    </r>
  </si>
  <si>
    <r>
      <t xml:space="preserve">* </t>
    </r>
    <r>
      <rPr>
        <b/>
        <sz val="11"/>
        <color rgb="FFFF0000"/>
        <rFont val="Calibri"/>
        <family val="2"/>
        <scheme val="minor"/>
      </rPr>
      <t>Column F: Average annual event mean concentration (mg/L)</t>
    </r>
    <r>
      <rPr>
        <sz val="11"/>
        <color theme="1"/>
        <rFont val="Calibri"/>
        <family val="2"/>
        <scheme val="minor"/>
      </rPr>
      <t>. Event mean concentration (emc, in mg/L) of total phosphorus averaged across a year (see Notes)</t>
    </r>
  </si>
  <si>
    <t>NOTES</t>
  </si>
  <si>
    <t>Event mean concentration (emc) can vary significantly during the year. Concentrations are typically highest during leaf drop (fall), with elevated concentrations in late winter and spring during flower and fruit drop</t>
  </si>
  <si>
    <t>Calculations of event mean concentration are considered to decrease linearly with changes in loading rate.</t>
  </si>
  <si>
    <t>The default values for phosphorus content of street sweeping and moisture content are from research conducted by the University of Minnesota</t>
  </si>
  <si>
    <t>Wet mass - dry mass conversions</t>
  </si>
  <si>
    <t>Wet mass collected (lbs)</t>
  </si>
  <si>
    <t>Dry mass collected (lbs)</t>
  </si>
  <si>
    <t>Fall moisture content (%)</t>
  </si>
  <si>
    <t>Non-fall mositure content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</si>
</sst>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8" x14ac:knownFonts="1">
    <font>
      <sz val="11"/>
      <color theme="1"/>
      <name val="Calibri"/>
      <family val="2"/>
      <scheme val="minor"/>
    </font>
    <font>
      <b/>
      <sz val="11"/>
      <color theme="1"/>
      <name val="Calibri"/>
      <family val="2"/>
      <scheme val="minor"/>
    </font>
    <font>
      <b/>
      <sz val="11"/>
      <color rgb="FFFF0000"/>
      <name val="Calibri"/>
      <family val="2"/>
      <scheme val="minor"/>
    </font>
    <font>
      <b/>
      <sz val="14"/>
      <color theme="1"/>
      <name val="Calibri"/>
      <family val="2"/>
      <scheme val="minor"/>
    </font>
    <font>
      <b/>
      <sz val="18"/>
      <color theme="1"/>
      <name val="Calibri"/>
      <family val="2"/>
      <scheme val="minor"/>
    </font>
    <font>
      <b/>
      <sz val="14"/>
      <color rgb="FF0070C0"/>
      <name val="Calibri"/>
      <family val="2"/>
      <scheme val="minor"/>
    </font>
    <font>
      <sz val="11"/>
      <name val="Calibri"/>
      <family val="2"/>
      <scheme val="minor"/>
    </font>
    <font>
      <b/>
      <sz val="16"/>
      <color theme="1"/>
      <name val="Calibri"/>
      <family val="2"/>
      <scheme val="minor"/>
    </font>
  </fonts>
  <fills count="3">
    <fill>
      <patternFill patternType="none"/>
    </fill>
    <fill>
      <patternFill patternType="gray125"/>
    </fill>
    <fill>
      <patternFill patternType="solid">
        <fgColor rgb="FFFFFF0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44">
    <xf numFmtId="0" fontId="0" fillId="0" borderId="0" xfId="0"/>
    <xf numFmtId="0" fontId="0" fillId="0" borderId="1" xfId="0" applyBorder="1"/>
    <xf numFmtId="0" fontId="0" fillId="0" borderId="1" xfId="0" applyBorder="1" applyAlignment="1">
      <alignment horizontal="center" vertical="center"/>
    </xf>
    <xf numFmtId="0" fontId="1" fillId="0" borderId="1" xfId="0" applyFont="1" applyBorder="1" applyAlignment="1">
      <alignment horizontal="center" vertical="center"/>
    </xf>
    <xf numFmtId="164" fontId="0" fillId="0" borderId="1" xfId="0" applyNumberFormat="1" applyBorder="1"/>
    <xf numFmtId="0" fontId="0" fillId="0" borderId="1" xfId="0" applyBorder="1" applyAlignment="1">
      <alignment horizontal="center" vertical="center" wrapText="1"/>
    </xf>
    <xf numFmtId="0" fontId="0" fillId="0" borderId="1" xfId="0" applyBorder="1" applyAlignment="1">
      <alignment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 fillId="0" borderId="2" xfId="0" applyFont="1" applyBorder="1" applyAlignment="1">
      <alignment horizontal="center"/>
    </xf>
    <xf numFmtId="0" fontId="1" fillId="0" borderId="3" xfId="0" applyFont="1" applyBorder="1" applyAlignment="1">
      <alignment horizontal="center"/>
    </xf>
    <xf numFmtId="0" fontId="2" fillId="0" borderId="2" xfId="0" applyFont="1" applyBorder="1" applyAlignment="1">
      <alignment horizontal="center" wrapText="1"/>
    </xf>
    <xf numFmtId="0" fontId="2" fillId="0" borderId="3" xfId="0" applyFont="1" applyBorder="1" applyAlignment="1">
      <alignment horizontal="center" wrapText="1"/>
    </xf>
    <xf numFmtId="2"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1" fillId="0" borderId="1" xfId="0" applyFont="1" applyBorder="1"/>
    <xf numFmtId="0" fontId="0" fillId="0" borderId="2" xfId="0" applyBorder="1" applyAlignment="1">
      <alignment horizontal="center" vertical="center" wrapText="1"/>
    </xf>
    <xf numFmtId="0" fontId="0" fillId="0" borderId="3" xfId="0"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165" fontId="0" fillId="0" borderId="1" xfId="0" applyNumberFormat="1" applyBorder="1" applyAlignment="1">
      <alignment horizontal="center" vertical="center"/>
    </xf>
    <xf numFmtId="0" fontId="0" fillId="2" borderId="1" xfId="0" applyFill="1" applyBorder="1"/>
    <xf numFmtId="0" fontId="1"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1" fillId="0" borderId="3" xfId="0" applyFont="1" applyBorder="1" applyAlignment="1">
      <alignment horizontal="center"/>
    </xf>
    <xf numFmtId="0" fontId="2" fillId="0" borderId="3" xfId="0" applyFont="1" applyBorder="1" applyAlignment="1">
      <alignment horizontal="center" wrapText="1"/>
    </xf>
    <xf numFmtId="0" fontId="0" fillId="2" borderId="1" xfId="0" applyFill="1" applyBorder="1" applyAlignment="1">
      <alignment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0" fillId="0" borderId="1" xfId="0" applyBorder="1" applyAlignment="1">
      <alignment horizontal="left" vertical="center" wrapText="1"/>
    </xf>
    <xf numFmtId="0" fontId="4" fillId="0" borderId="1" xfId="0" applyFont="1" applyBorder="1"/>
    <xf numFmtId="0" fontId="5" fillId="0" borderId="1" xfId="0" applyFont="1" applyBorder="1"/>
    <xf numFmtId="0" fontId="2" fillId="0" borderId="1" xfId="0" applyFont="1" applyBorder="1"/>
    <xf numFmtId="0" fontId="7" fillId="0" borderId="2" xfId="0" applyFont="1" applyBorder="1" applyAlignment="1">
      <alignment horizontal="center"/>
    </xf>
    <xf numFmtId="0" fontId="7" fillId="0" borderId="4" xfId="0" applyFont="1" applyBorder="1" applyAlignment="1">
      <alignment horizontal="center"/>
    </xf>
    <xf numFmtId="0" fontId="7" fillId="0" borderId="3" xfId="0" applyFont="1" applyBorder="1" applyAlignment="1">
      <alignment horizontal="center"/>
    </xf>
    <xf numFmtId="0" fontId="0" fillId="0" borderId="3" xfId="0" applyBorder="1"/>
    <xf numFmtId="0" fontId="1" fillId="0" borderId="5" xfId="0" applyFont="1" applyBorder="1" applyAlignment="1">
      <alignment horizontal="center"/>
    </xf>
    <xf numFmtId="0" fontId="1" fillId="0" borderId="6" xfId="0" applyFont="1" applyBorder="1" applyAlignment="1">
      <alignment horizontal="center"/>
    </xf>
    <xf numFmtId="0" fontId="0" fillId="0" borderId="1"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Effect of dry mass collected on TP loading rate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Calculator!$B$9</c:f>
              <c:strCache>
                <c:ptCount val="1"/>
                <c:pt idx="0">
                  <c:v>Fall collection</c:v>
                </c:pt>
              </c:strCache>
            </c:strRef>
          </c:tx>
          <c:spPr>
            <a:ln w="19050" cap="rnd">
              <a:noFill/>
              <a:round/>
            </a:ln>
            <a:effectLst/>
          </c:spPr>
          <c:marker>
            <c:symbol val="circle"/>
            <c:size val="5"/>
            <c:spPr>
              <a:solidFill>
                <a:schemeClr val="accent1"/>
              </a:solidFill>
              <a:ln w="9525">
                <a:solidFill>
                  <a:schemeClr val="accent1"/>
                </a:solidFill>
              </a:ln>
              <a:effectLst/>
            </c:spPr>
          </c:marker>
          <c:xVal>
            <c:numRef>
              <c:f>Calculator!$A$10:$A$20</c:f>
              <c:numCache>
                <c:formatCode>General</c:formatCode>
                <c:ptCount val="11"/>
                <c:pt idx="0">
                  <c:v>0</c:v>
                </c:pt>
                <c:pt idx="1">
                  <c:v>50</c:v>
                </c:pt>
                <c:pt idx="2">
                  <c:v>100</c:v>
                </c:pt>
                <c:pt idx="3">
                  <c:v>150</c:v>
                </c:pt>
                <c:pt idx="4">
                  <c:v>200</c:v>
                </c:pt>
                <c:pt idx="5">
                  <c:v>250</c:v>
                </c:pt>
                <c:pt idx="6">
                  <c:v>300</c:v>
                </c:pt>
                <c:pt idx="7">
                  <c:v>350</c:v>
                </c:pt>
                <c:pt idx="8">
                  <c:v>400</c:v>
                </c:pt>
                <c:pt idx="9">
                  <c:v>450</c:v>
                </c:pt>
                <c:pt idx="10">
                  <c:v>500</c:v>
                </c:pt>
              </c:numCache>
            </c:numRef>
          </c:xVal>
          <c:yVal>
            <c:numRef>
              <c:f>Calculator!$B$10:$B$20</c:f>
              <c:numCache>
                <c:formatCode>0.00</c:formatCode>
                <c:ptCount val="11"/>
                <c:pt idx="0">
                  <c:v>1.2</c:v>
                </c:pt>
                <c:pt idx="1">
                  <c:v>1.1571499999999999</c:v>
                </c:pt>
                <c:pt idx="2">
                  <c:v>1.1143000000000001</c:v>
                </c:pt>
                <c:pt idx="3">
                  <c:v>1.07145</c:v>
                </c:pt>
                <c:pt idx="4">
                  <c:v>1.0286</c:v>
                </c:pt>
                <c:pt idx="5">
                  <c:v>0.9857499999999999</c:v>
                </c:pt>
                <c:pt idx="6">
                  <c:v>0.94289999999999996</c:v>
                </c:pt>
                <c:pt idx="7">
                  <c:v>0.90005000000000002</c:v>
                </c:pt>
                <c:pt idx="8">
                  <c:v>0.85719999999999996</c:v>
                </c:pt>
                <c:pt idx="9">
                  <c:v>0.81434999999999991</c:v>
                </c:pt>
                <c:pt idx="10">
                  <c:v>0.77149999999999996</c:v>
                </c:pt>
              </c:numCache>
            </c:numRef>
          </c:yVal>
          <c:smooth val="0"/>
          <c:extLst>
            <c:ext xmlns:c16="http://schemas.microsoft.com/office/drawing/2014/chart" uri="{C3380CC4-5D6E-409C-BE32-E72D297353CC}">
              <c16:uniqueId val="{00000000-CBE9-4EEB-B18B-25E4DF26D0C8}"/>
            </c:ext>
          </c:extLst>
        </c:ser>
        <c:ser>
          <c:idx val="1"/>
          <c:order val="1"/>
          <c:tx>
            <c:strRef>
              <c:f>Calculator!$C$9</c:f>
              <c:strCache>
                <c:ptCount val="1"/>
                <c:pt idx="0">
                  <c:v>Non-fall collection</c:v>
                </c:pt>
              </c:strCache>
            </c:strRef>
          </c:tx>
          <c:spPr>
            <a:ln w="19050" cap="rnd">
              <a:noFill/>
              <a:round/>
            </a:ln>
            <a:effectLst/>
          </c:spPr>
          <c:marker>
            <c:symbol val="circle"/>
            <c:size val="5"/>
            <c:spPr>
              <a:solidFill>
                <a:schemeClr val="accent2"/>
              </a:solidFill>
              <a:ln w="9525">
                <a:solidFill>
                  <a:schemeClr val="accent2"/>
                </a:solidFill>
              </a:ln>
              <a:effectLst/>
            </c:spPr>
          </c:marker>
          <c:xVal>
            <c:numRef>
              <c:f>Calculator!$A$10:$A$20</c:f>
              <c:numCache>
                <c:formatCode>General</c:formatCode>
                <c:ptCount val="11"/>
                <c:pt idx="0">
                  <c:v>0</c:v>
                </c:pt>
                <c:pt idx="1">
                  <c:v>50</c:v>
                </c:pt>
                <c:pt idx="2">
                  <c:v>100</c:v>
                </c:pt>
                <c:pt idx="3">
                  <c:v>150</c:v>
                </c:pt>
                <c:pt idx="4">
                  <c:v>200</c:v>
                </c:pt>
                <c:pt idx="5">
                  <c:v>250</c:v>
                </c:pt>
                <c:pt idx="6">
                  <c:v>300</c:v>
                </c:pt>
                <c:pt idx="7">
                  <c:v>350</c:v>
                </c:pt>
                <c:pt idx="8">
                  <c:v>400</c:v>
                </c:pt>
                <c:pt idx="9">
                  <c:v>450</c:v>
                </c:pt>
                <c:pt idx="10">
                  <c:v>500</c:v>
                </c:pt>
              </c:numCache>
            </c:numRef>
          </c:xVal>
          <c:yVal>
            <c:numRef>
              <c:f>Calculator!$C$10:$C$20</c:f>
              <c:numCache>
                <c:formatCode>0.00</c:formatCode>
                <c:ptCount val="11"/>
                <c:pt idx="0">
                  <c:v>1.2</c:v>
                </c:pt>
                <c:pt idx="1">
                  <c:v>1.1793199999999999</c:v>
                </c:pt>
                <c:pt idx="2">
                  <c:v>1.1586399999999999</c:v>
                </c:pt>
                <c:pt idx="3">
                  <c:v>1.1379599999999999</c:v>
                </c:pt>
                <c:pt idx="4">
                  <c:v>1.1172800000000001</c:v>
                </c:pt>
                <c:pt idx="5">
                  <c:v>1.0966</c:v>
                </c:pt>
                <c:pt idx="6">
                  <c:v>1.07592</c:v>
                </c:pt>
                <c:pt idx="7">
                  <c:v>1.05524</c:v>
                </c:pt>
                <c:pt idx="8">
                  <c:v>1.0345599999999999</c:v>
                </c:pt>
                <c:pt idx="9">
                  <c:v>1.0138799999999999</c:v>
                </c:pt>
                <c:pt idx="10">
                  <c:v>0.99319999999999997</c:v>
                </c:pt>
              </c:numCache>
            </c:numRef>
          </c:yVal>
          <c:smooth val="0"/>
          <c:extLst>
            <c:ext xmlns:c16="http://schemas.microsoft.com/office/drawing/2014/chart" uri="{C3380CC4-5D6E-409C-BE32-E72D297353CC}">
              <c16:uniqueId val="{00000001-CBE9-4EEB-B18B-25E4DF26D0C8}"/>
            </c:ext>
          </c:extLst>
        </c:ser>
        <c:dLbls>
          <c:showLegendKey val="0"/>
          <c:showVal val="0"/>
          <c:showCatName val="0"/>
          <c:showSerName val="0"/>
          <c:showPercent val="0"/>
          <c:showBubbleSize val="0"/>
        </c:dLbls>
        <c:axId val="1592138464"/>
        <c:axId val="1592135136"/>
      </c:scatterChart>
      <c:valAx>
        <c:axId val="1592138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Dry mass collected (lbs)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92135136"/>
        <c:crosses val="autoZero"/>
        <c:crossBetween val="midCat"/>
      </c:valAx>
      <c:valAx>
        <c:axId val="15921351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a:t>
                </a:r>
                <a:r>
                  <a:rPr lang="en-US" baseline="0"/>
                  <a:t> load (lb/ac/yr)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9213846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400050</xdr:colOff>
      <xdr:row>6</xdr:row>
      <xdr:rowOff>120650</xdr:rowOff>
    </xdr:from>
    <xdr:to>
      <xdr:col>17</xdr:col>
      <xdr:colOff>533400</xdr:colOff>
      <xdr:row>20</xdr:row>
      <xdr:rowOff>0</xdr:rowOff>
    </xdr:to>
    <xdr:graphicFrame macro="">
      <xdr:nvGraphicFramePr>
        <xdr:cNvPr id="2" name="Chart 1">
          <a:extLst>
            <a:ext uri="{FF2B5EF4-FFF2-40B4-BE49-F238E27FC236}">
              <a16:creationId xmlns:a16="http://schemas.microsoft.com/office/drawing/2014/main" id="{67E06C53-74B3-4BAE-8AD4-E987A1AC67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E44FD-34FA-41C5-B288-9E86D88BE021}">
  <dimension ref="A1:A17"/>
  <sheetViews>
    <sheetView workbookViewId="0">
      <selection activeCell="A18" sqref="A18"/>
    </sheetView>
  </sheetViews>
  <sheetFormatPr defaultRowHeight="15" x14ac:dyDescent="0.25"/>
  <cols>
    <col min="1" max="1" width="211" style="1" customWidth="1"/>
    <col min="2" max="3" width="11.140625" style="1" customWidth="1"/>
    <col min="4" max="16384" width="9.140625" style="1"/>
  </cols>
  <sheetData>
    <row r="1" spans="1:1" ht="18.75" x14ac:dyDescent="0.3">
      <c r="A1" s="35" t="s">
        <v>8</v>
      </c>
    </row>
    <row r="3" spans="1:1" ht="23.25" x14ac:dyDescent="0.35">
      <c r="A3" s="34" t="s">
        <v>9</v>
      </c>
    </row>
    <row r="4" spans="1:1" x14ac:dyDescent="0.25">
      <c r="A4" s="33" t="s">
        <v>20</v>
      </c>
    </row>
    <row r="5" spans="1:1" x14ac:dyDescent="0.25">
      <c r="A5" s="33" t="s">
        <v>18</v>
      </c>
    </row>
    <row r="6" spans="1:1" x14ac:dyDescent="0.25">
      <c r="A6" s="33" t="s">
        <v>19</v>
      </c>
    </row>
    <row r="7" spans="1:1" x14ac:dyDescent="0.25">
      <c r="A7" s="33" t="s">
        <v>21</v>
      </c>
    </row>
    <row r="9" spans="1:1" x14ac:dyDescent="0.25">
      <c r="A9" s="36" t="s">
        <v>22</v>
      </c>
    </row>
    <row r="10" spans="1:1" x14ac:dyDescent="0.25">
      <c r="A10" s="1" t="s">
        <v>23</v>
      </c>
    </row>
    <row r="11" spans="1:1" x14ac:dyDescent="0.25">
      <c r="A11" s="1" t="s">
        <v>24</v>
      </c>
    </row>
    <row r="12" spans="1:1" x14ac:dyDescent="0.25">
      <c r="A12" s="1" t="s">
        <v>25</v>
      </c>
    </row>
    <row r="14" spans="1:1" x14ac:dyDescent="0.25">
      <c r="A14" s="15" t="s">
        <v>26</v>
      </c>
    </row>
    <row r="15" spans="1:1" x14ac:dyDescent="0.25">
      <c r="A15" s="1" t="s">
        <v>27</v>
      </c>
    </row>
    <row r="16" spans="1:1" x14ac:dyDescent="0.25">
      <c r="A16" s="1" t="s">
        <v>28</v>
      </c>
    </row>
    <row r="17" spans="1:1" x14ac:dyDescent="0.25">
      <c r="A17" s="1" t="s">
        <v>29</v>
      </c>
    </row>
  </sheetData>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337EB-A2EA-4C38-A61E-60B4C00A64BC}">
  <dimension ref="A1:J45"/>
  <sheetViews>
    <sheetView tabSelected="1" workbookViewId="0">
      <selection activeCell="C5" sqref="C5"/>
    </sheetView>
  </sheetViews>
  <sheetFormatPr defaultColWidth="8.7109375" defaultRowHeight="15" x14ac:dyDescent="0.25"/>
  <cols>
    <col min="1" max="4" width="24.140625" style="1" customWidth="1"/>
    <col min="5" max="6" width="17.5703125" style="1" customWidth="1"/>
    <col min="7" max="7" width="20.140625" style="1" customWidth="1"/>
    <col min="8" max="8" width="2.28515625" style="1" customWidth="1"/>
    <col min="9" max="16384" width="8.7109375" style="1"/>
  </cols>
  <sheetData>
    <row r="1" spans="1:8" x14ac:dyDescent="0.25">
      <c r="A1" s="3" t="s">
        <v>3</v>
      </c>
      <c r="B1" s="3" t="s">
        <v>1</v>
      </c>
      <c r="C1" s="3" t="s">
        <v>0</v>
      </c>
      <c r="D1" s="9" t="s">
        <v>6</v>
      </c>
      <c r="E1" s="10"/>
      <c r="F1" s="26"/>
      <c r="G1" s="26"/>
      <c r="H1" s="23"/>
    </row>
    <row r="2" spans="1:8" s="6" customFormat="1" ht="30" x14ac:dyDescent="0.25">
      <c r="A2" s="5" t="s">
        <v>5</v>
      </c>
      <c r="B2" s="5">
        <v>1.2</v>
      </c>
      <c r="C2" s="5" t="s">
        <v>16</v>
      </c>
      <c r="D2" s="11" t="s">
        <v>7</v>
      </c>
      <c r="E2" s="12"/>
      <c r="F2" s="27"/>
      <c r="G2" s="27"/>
      <c r="H2" s="28"/>
    </row>
    <row r="3" spans="1:8" s="6" customFormat="1" ht="30" x14ac:dyDescent="0.25">
      <c r="A3" s="5" t="s">
        <v>10</v>
      </c>
      <c r="B3" s="5">
        <v>8.5700000000000001E-4</v>
      </c>
      <c r="C3" s="5" t="s">
        <v>4</v>
      </c>
      <c r="D3" s="7"/>
      <c r="E3" s="8"/>
      <c r="F3" s="17"/>
      <c r="G3" s="17"/>
      <c r="H3" s="28"/>
    </row>
    <row r="4" spans="1:8" s="6" customFormat="1" ht="30" x14ac:dyDescent="0.25">
      <c r="A4" s="5" t="s">
        <v>10</v>
      </c>
      <c r="B4" s="5">
        <v>4.1360000000000002E-4</v>
      </c>
      <c r="C4" s="5" t="s">
        <v>2</v>
      </c>
      <c r="D4" s="7"/>
      <c r="E4" s="8"/>
      <c r="F4" s="17"/>
      <c r="G4" s="17"/>
      <c r="H4" s="28"/>
    </row>
    <row r="5" spans="1:8" s="6" customFormat="1" ht="45" x14ac:dyDescent="0.25">
      <c r="A5" s="5" t="s">
        <v>15</v>
      </c>
      <c r="B5" s="5">
        <v>0.32500000000000001</v>
      </c>
      <c r="C5" s="5" t="s">
        <v>16</v>
      </c>
      <c r="D5" s="11" t="s">
        <v>7</v>
      </c>
      <c r="E5" s="12"/>
      <c r="F5" s="17"/>
      <c r="G5" s="17"/>
      <c r="H5" s="28"/>
    </row>
    <row r="6" spans="1:8" s="6" customFormat="1" x14ac:dyDescent="0.25">
      <c r="A6" s="5"/>
      <c r="B6" s="5"/>
      <c r="C6" s="5"/>
      <c r="D6" s="16"/>
      <c r="E6" s="17"/>
      <c r="F6" s="17"/>
      <c r="G6" s="17"/>
      <c r="H6" s="28"/>
    </row>
    <row r="7" spans="1:8" s="6" customFormat="1" ht="18.75" x14ac:dyDescent="0.25">
      <c r="A7" s="20" t="s">
        <v>12</v>
      </c>
      <c r="B7" s="21"/>
      <c r="C7" s="21"/>
      <c r="D7" s="21"/>
      <c r="E7" s="21"/>
      <c r="F7" s="21"/>
      <c r="G7" s="21"/>
      <c r="H7" s="21"/>
    </row>
    <row r="8" spans="1:8" s="6" customFormat="1" ht="37.5" customHeight="1" x14ac:dyDescent="0.25">
      <c r="B8" s="29" t="s">
        <v>14</v>
      </c>
      <c r="C8" s="30"/>
      <c r="D8" s="31" t="s">
        <v>13</v>
      </c>
      <c r="E8" s="32"/>
      <c r="F8" s="31" t="s">
        <v>17</v>
      </c>
      <c r="G8" s="32"/>
      <c r="H8" s="28"/>
    </row>
    <row r="9" spans="1:8" s="19" customFormat="1" ht="45" x14ac:dyDescent="0.25">
      <c r="A9" s="18" t="s">
        <v>11</v>
      </c>
      <c r="B9" s="18" t="s">
        <v>4</v>
      </c>
      <c r="C9" s="18" t="s">
        <v>2</v>
      </c>
      <c r="D9" s="18" t="s">
        <v>4</v>
      </c>
      <c r="E9" s="18" t="s">
        <v>2</v>
      </c>
      <c r="F9" s="18" t="s">
        <v>4</v>
      </c>
      <c r="G9" s="18" t="s">
        <v>2</v>
      </c>
      <c r="H9" s="24"/>
    </row>
    <row r="10" spans="1:8" x14ac:dyDescent="0.25">
      <c r="A10" s="2">
        <v>0</v>
      </c>
      <c r="B10" s="13">
        <f>($B$2-($A10*$B$3))</f>
        <v>1.2</v>
      </c>
      <c r="C10" s="13">
        <f>($B$2-($A10*$B$4))</f>
        <v>1.2</v>
      </c>
      <c r="D10" s="22">
        <f t="shared" ref="D10:D20" si="0">(($B$2-B10)/$B$2)*100</f>
        <v>0</v>
      </c>
      <c r="E10" s="22">
        <f t="shared" ref="E10:E20" si="1">(($B$2-C10)/$B$2)*100</f>
        <v>0</v>
      </c>
      <c r="F10" s="14">
        <f>B5</f>
        <v>0.32500000000000001</v>
      </c>
      <c r="G10" s="14">
        <f>B5</f>
        <v>0.32500000000000001</v>
      </c>
      <c r="H10" s="25"/>
    </row>
    <row r="11" spans="1:8" x14ac:dyDescent="0.25">
      <c r="A11" s="2">
        <v>50</v>
      </c>
      <c r="B11" s="13">
        <f t="shared" ref="B11:C20" si="2">($B$2-($A11*$B$3))</f>
        <v>1.1571499999999999</v>
      </c>
      <c r="C11" s="13">
        <f t="shared" ref="C11:C20" si="3">($B$2-($A11*$B$4))</f>
        <v>1.1793199999999999</v>
      </c>
      <c r="D11" s="22">
        <f>(($B$2-B11)/$B$2)*100</f>
        <v>3.5708333333333382</v>
      </c>
      <c r="E11" s="22">
        <f t="shared" si="1"/>
        <v>1.723333333333336</v>
      </c>
      <c r="F11" s="14">
        <f>$F$10-($F$10*0.01*D11)</f>
        <v>0.31339479166666667</v>
      </c>
      <c r="G11" s="14">
        <f t="shared" ref="G11:G20" si="4">$F$10-($F$10*0.01*E11)</f>
        <v>0.31939916666666668</v>
      </c>
      <c r="H11" s="25"/>
    </row>
    <row r="12" spans="1:8" x14ac:dyDescent="0.25">
      <c r="A12" s="2">
        <v>100</v>
      </c>
      <c r="B12" s="13">
        <f t="shared" si="2"/>
        <v>1.1143000000000001</v>
      </c>
      <c r="C12" s="13">
        <f t="shared" si="3"/>
        <v>1.1586399999999999</v>
      </c>
      <c r="D12" s="22">
        <f t="shared" ref="D12:D20" si="5">(($B$2-B12)/$B$2)*100</f>
        <v>7.1416666666666568</v>
      </c>
      <c r="E12" s="22">
        <f t="shared" si="1"/>
        <v>3.4466666666666721</v>
      </c>
      <c r="F12" s="14">
        <f t="shared" ref="F12:F20" si="6">$F$10-($F$10*0.01*D12)</f>
        <v>0.30178958333333339</v>
      </c>
      <c r="G12" s="14">
        <f t="shared" si="4"/>
        <v>0.31379833333333335</v>
      </c>
      <c r="H12" s="25"/>
    </row>
    <row r="13" spans="1:8" x14ac:dyDescent="0.25">
      <c r="A13" s="2">
        <v>150</v>
      </c>
      <c r="B13" s="13">
        <f t="shared" si="2"/>
        <v>1.07145</v>
      </c>
      <c r="C13" s="13">
        <f t="shared" si="3"/>
        <v>1.1379599999999999</v>
      </c>
      <c r="D13" s="22">
        <f t="shared" si="5"/>
        <v>10.712499999999995</v>
      </c>
      <c r="E13" s="22">
        <f t="shared" si="1"/>
        <v>5.1700000000000079</v>
      </c>
      <c r="F13" s="14">
        <f t="shared" si="6"/>
        <v>0.29018437500000005</v>
      </c>
      <c r="G13" s="14">
        <f t="shared" si="4"/>
        <v>0.30819750000000001</v>
      </c>
      <c r="H13" s="25"/>
    </row>
    <row r="14" spans="1:8" x14ac:dyDescent="0.25">
      <c r="A14" s="2">
        <v>200</v>
      </c>
      <c r="B14" s="13">
        <f t="shared" si="2"/>
        <v>1.0286</v>
      </c>
      <c r="C14" s="13">
        <f t="shared" si="3"/>
        <v>1.1172800000000001</v>
      </c>
      <c r="D14" s="22">
        <f t="shared" si="5"/>
        <v>14.283333333333333</v>
      </c>
      <c r="E14" s="22">
        <f t="shared" si="1"/>
        <v>6.8933333333333264</v>
      </c>
      <c r="F14" s="14">
        <f t="shared" si="6"/>
        <v>0.27857916666666666</v>
      </c>
      <c r="G14" s="14">
        <f t="shared" si="4"/>
        <v>0.30259666666666668</v>
      </c>
      <c r="H14" s="25"/>
    </row>
    <row r="15" spans="1:8" x14ac:dyDescent="0.25">
      <c r="A15" s="2">
        <v>250</v>
      </c>
      <c r="B15" s="13">
        <f t="shared" si="2"/>
        <v>0.9857499999999999</v>
      </c>
      <c r="C15" s="13">
        <f t="shared" si="3"/>
        <v>1.0966</v>
      </c>
      <c r="D15" s="22">
        <f t="shared" si="5"/>
        <v>17.854166666666671</v>
      </c>
      <c r="E15" s="22">
        <f t="shared" si="1"/>
        <v>8.6166666666666618</v>
      </c>
      <c r="F15" s="14">
        <f t="shared" si="6"/>
        <v>0.26697395833333332</v>
      </c>
      <c r="G15" s="14">
        <f t="shared" si="4"/>
        <v>0.29699583333333335</v>
      </c>
      <c r="H15" s="25"/>
    </row>
    <row r="16" spans="1:8" x14ac:dyDescent="0.25">
      <c r="A16" s="2">
        <v>300</v>
      </c>
      <c r="B16" s="13">
        <f t="shared" si="2"/>
        <v>0.94289999999999996</v>
      </c>
      <c r="C16" s="13">
        <f t="shared" si="3"/>
        <v>1.07592</v>
      </c>
      <c r="D16" s="22">
        <f t="shared" si="5"/>
        <v>21.425000000000001</v>
      </c>
      <c r="E16" s="22">
        <f t="shared" si="1"/>
        <v>10.339999999999998</v>
      </c>
      <c r="F16" s="14">
        <f t="shared" si="6"/>
        <v>0.25536875000000003</v>
      </c>
      <c r="G16" s="14">
        <f t="shared" si="4"/>
        <v>0.29139500000000002</v>
      </c>
      <c r="H16" s="25"/>
    </row>
    <row r="17" spans="1:10" x14ac:dyDescent="0.25">
      <c r="A17" s="2">
        <v>350</v>
      </c>
      <c r="B17" s="13">
        <f t="shared" si="2"/>
        <v>0.90005000000000002</v>
      </c>
      <c r="C17" s="13">
        <f t="shared" si="3"/>
        <v>1.05524</v>
      </c>
      <c r="D17" s="22">
        <f t="shared" si="5"/>
        <v>24.99583333333333</v>
      </c>
      <c r="E17" s="22">
        <f t="shared" si="1"/>
        <v>12.063333333333334</v>
      </c>
      <c r="F17" s="14">
        <f t="shared" si="6"/>
        <v>0.24376354166666669</v>
      </c>
      <c r="G17" s="14">
        <f t="shared" si="4"/>
        <v>0.28579416666666668</v>
      </c>
      <c r="H17" s="25"/>
    </row>
    <row r="18" spans="1:10" x14ac:dyDescent="0.25">
      <c r="A18" s="2">
        <v>400</v>
      </c>
      <c r="B18" s="13">
        <f t="shared" si="2"/>
        <v>0.85719999999999996</v>
      </c>
      <c r="C18" s="13">
        <f t="shared" si="3"/>
        <v>1.0345599999999999</v>
      </c>
      <c r="D18" s="22">
        <f t="shared" si="5"/>
        <v>28.566666666666666</v>
      </c>
      <c r="E18" s="22">
        <f t="shared" si="1"/>
        <v>13.786666666666669</v>
      </c>
      <c r="F18" s="14">
        <f t="shared" si="6"/>
        <v>0.23215833333333336</v>
      </c>
      <c r="G18" s="14">
        <f t="shared" si="4"/>
        <v>0.28019333333333335</v>
      </c>
      <c r="H18" s="25"/>
    </row>
    <row r="19" spans="1:10" x14ac:dyDescent="0.25">
      <c r="A19" s="2">
        <v>450</v>
      </c>
      <c r="B19" s="13">
        <f t="shared" si="2"/>
        <v>0.81434999999999991</v>
      </c>
      <c r="C19" s="13">
        <f t="shared" si="3"/>
        <v>1.0138799999999999</v>
      </c>
      <c r="D19" s="22">
        <f t="shared" si="5"/>
        <v>32.13750000000001</v>
      </c>
      <c r="E19" s="22">
        <f t="shared" si="1"/>
        <v>15.510000000000007</v>
      </c>
      <c r="F19" s="14">
        <f t="shared" si="6"/>
        <v>0.22055312499999996</v>
      </c>
      <c r="G19" s="14">
        <f t="shared" si="4"/>
        <v>0.27459249999999996</v>
      </c>
      <c r="H19" s="25"/>
    </row>
    <row r="20" spans="1:10" x14ac:dyDescent="0.25">
      <c r="A20" s="2">
        <v>500</v>
      </c>
      <c r="B20" s="13">
        <f t="shared" si="2"/>
        <v>0.77149999999999996</v>
      </c>
      <c r="C20" s="13">
        <f t="shared" si="3"/>
        <v>0.99319999999999997</v>
      </c>
      <c r="D20" s="22">
        <f t="shared" si="5"/>
        <v>35.708333333333336</v>
      </c>
      <c r="E20" s="22">
        <f t="shared" si="1"/>
        <v>17.233333333333334</v>
      </c>
      <c r="F20" s="14">
        <f t="shared" si="6"/>
        <v>0.20894791666666668</v>
      </c>
      <c r="G20" s="14">
        <f t="shared" si="4"/>
        <v>0.26899166666666668</v>
      </c>
      <c r="H20" s="25"/>
    </row>
    <row r="21" spans="1:10" x14ac:dyDescent="0.25">
      <c r="H21" s="23"/>
      <c r="I21" s="4"/>
      <c r="J21" s="4"/>
    </row>
    <row r="22" spans="1:10" x14ac:dyDescent="0.25">
      <c r="H22" s="23"/>
    </row>
    <row r="23" spans="1:10" ht="21" x14ac:dyDescent="0.35">
      <c r="A23" s="37" t="s">
        <v>30</v>
      </c>
      <c r="B23" s="38"/>
      <c r="C23" s="38"/>
      <c r="D23" s="39"/>
      <c r="H23" s="23"/>
    </row>
    <row r="24" spans="1:10" x14ac:dyDescent="0.25">
      <c r="A24" s="1" t="s">
        <v>33</v>
      </c>
      <c r="B24" s="1">
        <v>90.46</v>
      </c>
      <c r="H24" s="23"/>
    </row>
    <row r="25" spans="1:10" ht="30" x14ac:dyDescent="0.25">
      <c r="A25" s="6" t="s">
        <v>34</v>
      </c>
      <c r="B25" s="1">
        <v>27.76</v>
      </c>
      <c r="D25" s="40"/>
      <c r="H25" s="23"/>
    </row>
    <row r="26" spans="1:10" x14ac:dyDescent="0.25">
      <c r="D26" s="40"/>
      <c r="H26" s="23"/>
    </row>
    <row r="27" spans="1:10" x14ac:dyDescent="0.25">
      <c r="A27" s="41" t="s">
        <v>31</v>
      </c>
      <c r="B27" s="9" t="s">
        <v>32</v>
      </c>
      <c r="C27" s="10"/>
      <c r="G27" s="43"/>
      <c r="H27" s="23"/>
    </row>
    <row r="28" spans="1:10" x14ac:dyDescent="0.25">
      <c r="A28" s="42"/>
      <c r="B28" s="18" t="s">
        <v>4</v>
      </c>
      <c r="C28" s="18" t="s">
        <v>2</v>
      </c>
      <c r="G28" s="43"/>
      <c r="H28" s="23"/>
    </row>
    <row r="29" spans="1:10" x14ac:dyDescent="0.25">
      <c r="A29" s="2">
        <v>0</v>
      </c>
      <c r="B29" s="2">
        <f>A29-(A29*$B$24/100)</f>
        <v>0</v>
      </c>
      <c r="C29" s="2">
        <f>A29-(A29*$B$25/100)</f>
        <v>0</v>
      </c>
      <c r="G29" s="43"/>
      <c r="H29" s="23"/>
    </row>
    <row r="30" spans="1:10" x14ac:dyDescent="0.25">
      <c r="A30" s="2">
        <v>100</v>
      </c>
      <c r="B30" s="2">
        <f t="shared" ref="B30:B39" si="7">A30-(A30*$B$24/100)</f>
        <v>9.5400000000000063</v>
      </c>
      <c r="C30" s="2">
        <f t="shared" ref="C30:C39" si="8">A30-(A30*$B$25/100)</f>
        <v>72.239999999999995</v>
      </c>
      <c r="G30" s="43"/>
      <c r="H30" s="23"/>
    </row>
    <row r="31" spans="1:10" x14ac:dyDescent="0.25">
      <c r="A31" s="2">
        <v>200</v>
      </c>
      <c r="B31" s="2">
        <f t="shared" si="7"/>
        <v>19.080000000000013</v>
      </c>
      <c r="C31" s="2">
        <f t="shared" si="8"/>
        <v>144.47999999999999</v>
      </c>
      <c r="G31" s="43"/>
      <c r="H31" s="23"/>
    </row>
    <row r="32" spans="1:10" x14ac:dyDescent="0.25">
      <c r="A32" s="2">
        <v>300</v>
      </c>
      <c r="B32" s="2">
        <f t="shared" si="7"/>
        <v>28.620000000000061</v>
      </c>
      <c r="C32" s="2">
        <f t="shared" si="8"/>
        <v>216.72</v>
      </c>
      <c r="G32" s="43"/>
      <c r="H32" s="23"/>
    </row>
    <row r="33" spans="1:8" x14ac:dyDescent="0.25">
      <c r="A33" s="2">
        <v>400</v>
      </c>
      <c r="B33" s="2">
        <f t="shared" si="7"/>
        <v>38.160000000000025</v>
      </c>
      <c r="C33" s="2">
        <f t="shared" si="8"/>
        <v>288.95999999999998</v>
      </c>
      <c r="G33" s="43"/>
      <c r="H33" s="23"/>
    </row>
    <row r="34" spans="1:8" x14ac:dyDescent="0.25">
      <c r="A34" s="2">
        <v>500</v>
      </c>
      <c r="B34" s="2">
        <f t="shared" si="7"/>
        <v>47.699999999999989</v>
      </c>
      <c r="C34" s="2">
        <f t="shared" si="8"/>
        <v>361.2</v>
      </c>
      <c r="G34" s="43"/>
      <c r="H34" s="23"/>
    </row>
    <row r="35" spans="1:8" x14ac:dyDescent="0.25">
      <c r="A35" s="2">
        <v>600</v>
      </c>
      <c r="B35" s="2">
        <f t="shared" si="7"/>
        <v>57.240000000000123</v>
      </c>
      <c r="C35" s="2">
        <f t="shared" si="8"/>
        <v>433.44</v>
      </c>
      <c r="G35" s="43"/>
      <c r="H35" s="23"/>
    </row>
    <row r="36" spans="1:8" x14ac:dyDescent="0.25">
      <c r="A36" s="2">
        <v>700</v>
      </c>
      <c r="B36" s="2">
        <f t="shared" si="7"/>
        <v>66.780000000000086</v>
      </c>
      <c r="C36" s="2">
        <f t="shared" si="8"/>
        <v>505.68</v>
      </c>
      <c r="G36" s="43"/>
      <c r="H36" s="23"/>
    </row>
    <row r="37" spans="1:8" x14ac:dyDescent="0.25">
      <c r="A37" s="2">
        <v>800</v>
      </c>
      <c r="B37" s="2">
        <f t="shared" si="7"/>
        <v>76.32000000000005</v>
      </c>
      <c r="C37" s="2">
        <f t="shared" si="8"/>
        <v>577.91999999999996</v>
      </c>
      <c r="G37" s="43"/>
      <c r="H37" s="23"/>
    </row>
    <row r="38" spans="1:8" x14ac:dyDescent="0.25">
      <c r="A38" s="2">
        <v>900</v>
      </c>
      <c r="B38" s="2">
        <f t="shared" si="7"/>
        <v>85.860000000000014</v>
      </c>
      <c r="C38" s="2">
        <f t="shared" si="8"/>
        <v>650.16</v>
      </c>
      <c r="G38" s="43"/>
      <c r="H38" s="23"/>
    </row>
    <row r="39" spans="1:8" x14ac:dyDescent="0.25">
      <c r="A39" s="2">
        <v>1000</v>
      </c>
      <c r="B39" s="2">
        <f t="shared" si="7"/>
        <v>95.399999999999977</v>
      </c>
      <c r="C39" s="2">
        <f t="shared" si="8"/>
        <v>722.4</v>
      </c>
      <c r="G39" s="43"/>
      <c r="H39" s="23"/>
    </row>
    <row r="40" spans="1:8" x14ac:dyDescent="0.25">
      <c r="H40" s="23"/>
    </row>
    <row r="41" spans="1:8" x14ac:dyDescent="0.25">
      <c r="H41" s="23"/>
    </row>
    <row r="42" spans="1:8" x14ac:dyDescent="0.25">
      <c r="H42" s="23"/>
    </row>
    <row r="43" spans="1:8" x14ac:dyDescent="0.25">
      <c r="H43" s="23"/>
    </row>
    <row r="44" spans="1:8" x14ac:dyDescent="0.25">
      <c r="H44" s="23"/>
    </row>
    <row r="45" spans="1:8" x14ac:dyDescent="0.25">
      <c r="H45" s="23"/>
    </row>
  </sheetData>
  <mergeCells count="12">
    <mergeCell ref="F8:G8"/>
    <mergeCell ref="B27:C27"/>
    <mergeCell ref="A23:D23"/>
    <mergeCell ref="A27:A28"/>
    <mergeCell ref="B8:C8"/>
    <mergeCell ref="D8:E8"/>
    <mergeCell ref="D5:E5"/>
    <mergeCell ref="D1:E1"/>
    <mergeCell ref="D2:E2"/>
    <mergeCell ref="D3:E3"/>
    <mergeCell ref="D4:E4"/>
    <mergeCell ref="A7:H7"/>
  </mergeCells>
  <pageMargins left="0.7" right="0.7" top="0.75" bottom="0.7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Readme</vt:lpstr>
      <vt:lpstr>Calculator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Trojan</dc:creator>
  <cp:lastModifiedBy>Trojan, Mike</cp:lastModifiedBy>
  <dcterms:created xsi:type="dcterms:W3CDTF">2021-03-22T21:45:16Z</dcterms:created>
  <dcterms:modified xsi:type="dcterms:W3CDTF">2022-08-24T20:26:52Z</dcterms:modified>
</cp:coreProperties>
</file>